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01468\Desktop\B募集修正版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Sheet1!$A$1:$I$41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5" i="1" l="1"/>
  <c r="S35" i="1"/>
  <c r="R35" i="1"/>
  <c r="Q35" i="1"/>
  <c r="P35" i="1"/>
  <c r="O35" i="1"/>
  <c r="N35" i="1"/>
  <c r="M35" i="1"/>
  <c r="T34" i="1"/>
  <c r="S34" i="1"/>
  <c r="R34" i="1"/>
  <c r="Q34" i="1"/>
  <c r="P34" i="1"/>
  <c r="O34" i="1"/>
  <c r="N34" i="1"/>
  <c r="M34" i="1"/>
  <c r="T33" i="1"/>
  <c r="S33" i="1"/>
  <c r="R33" i="1"/>
  <c r="Q33" i="1"/>
  <c r="P33" i="1"/>
  <c r="O33" i="1"/>
  <c r="N33" i="1"/>
  <c r="M33" i="1"/>
  <c r="T32" i="1"/>
  <c r="S32" i="1"/>
  <c r="R32" i="1"/>
  <c r="Q32" i="1"/>
  <c r="P32" i="1"/>
  <c r="O32" i="1"/>
  <c r="N32" i="1"/>
  <c r="M32" i="1"/>
  <c r="T30" i="1"/>
  <c r="S30" i="1"/>
  <c r="R30" i="1"/>
  <c r="Q30" i="1"/>
  <c r="P30" i="1"/>
  <c r="O30" i="1"/>
  <c r="N30" i="1"/>
  <c r="M30" i="1"/>
  <c r="T28" i="1"/>
  <c r="S28" i="1"/>
  <c r="R28" i="1"/>
  <c r="Q28" i="1"/>
  <c r="P28" i="1"/>
  <c r="O28" i="1"/>
  <c r="N28" i="1"/>
  <c r="M28" i="1"/>
  <c r="T27" i="1"/>
  <c r="S27" i="1"/>
  <c r="R27" i="1"/>
  <c r="Q27" i="1"/>
  <c r="P27" i="1"/>
  <c r="O27" i="1"/>
  <c r="N27" i="1"/>
  <c r="M27" i="1"/>
  <c r="T26" i="1"/>
  <c r="S26" i="1"/>
  <c r="R26" i="1"/>
  <c r="Q26" i="1"/>
  <c r="P26" i="1"/>
  <c r="O26" i="1"/>
  <c r="N26" i="1"/>
  <c r="M26" i="1"/>
  <c r="M23" i="1"/>
  <c r="N23" i="1"/>
  <c r="O23" i="1"/>
  <c r="P23" i="1"/>
  <c r="Q23" i="1"/>
  <c r="R23" i="1"/>
  <c r="S23" i="1"/>
  <c r="T23" i="1"/>
  <c r="M24" i="1"/>
  <c r="N24" i="1"/>
  <c r="O24" i="1"/>
  <c r="P24" i="1"/>
  <c r="Q24" i="1"/>
  <c r="R24" i="1"/>
  <c r="S24" i="1"/>
  <c r="T24" i="1"/>
  <c r="T22" i="1"/>
  <c r="S22" i="1"/>
  <c r="R22" i="1"/>
  <c r="Q22" i="1"/>
  <c r="P22" i="1"/>
  <c r="O22" i="1"/>
  <c r="N22" i="1"/>
  <c r="M22" i="1"/>
  <c r="T21" i="1"/>
  <c r="S21" i="1"/>
  <c r="R21" i="1"/>
  <c r="Q21" i="1"/>
  <c r="P21" i="1"/>
  <c r="O21" i="1"/>
  <c r="N21" i="1"/>
  <c r="M21" i="1"/>
  <c r="T20" i="1"/>
  <c r="S20" i="1"/>
  <c r="R20" i="1"/>
  <c r="Q20" i="1"/>
  <c r="P20" i="1"/>
  <c r="O20" i="1"/>
  <c r="N20" i="1"/>
  <c r="M20" i="1"/>
  <c r="O14" i="1"/>
  <c r="P14" i="1"/>
  <c r="Q14" i="1"/>
  <c r="R14" i="1"/>
  <c r="S14" i="1"/>
  <c r="T14" i="1"/>
  <c r="O15" i="1"/>
  <c r="P15" i="1"/>
  <c r="Q15" i="1"/>
  <c r="R15" i="1"/>
  <c r="S15" i="1"/>
  <c r="T15" i="1"/>
  <c r="O16" i="1"/>
  <c r="P16" i="1"/>
  <c r="Q16" i="1"/>
  <c r="R16" i="1"/>
  <c r="S16" i="1"/>
  <c r="T16" i="1"/>
  <c r="O18" i="1"/>
  <c r="P18" i="1"/>
  <c r="Q18" i="1"/>
  <c r="R18" i="1"/>
  <c r="S18" i="1"/>
  <c r="T18" i="1"/>
  <c r="N15" i="1"/>
  <c r="N14" i="1"/>
  <c r="M16" i="1"/>
  <c r="M18" i="1"/>
  <c r="M14" i="1"/>
  <c r="M15" i="1"/>
  <c r="N18" i="1"/>
  <c r="N13" i="1"/>
  <c r="N16" i="1"/>
  <c r="T13" i="1"/>
  <c r="S13" i="1"/>
  <c r="R13" i="1"/>
  <c r="Q13" i="1"/>
  <c r="P13" i="1"/>
  <c r="O13" i="1"/>
  <c r="M13" i="1"/>
  <c r="U20" i="1" l="1"/>
  <c r="U21" i="1"/>
  <c r="U22" i="1"/>
  <c r="U26" i="1"/>
  <c r="U27" i="1"/>
  <c r="U28" i="1"/>
  <c r="U30" i="1"/>
  <c r="U32" i="1"/>
  <c r="U33" i="1"/>
  <c r="U34" i="1"/>
  <c r="U35" i="1"/>
  <c r="U24" i="1"/>
  <c r="U23" i="1"/>
  <c r="U13" i="1"/>
  <c r="U18" i="1"/>
  <c r="U16" i="1"/>
  <c r="U15" i="1"/>
  <c r="U14" i="1"/>
  <c r="T37" i="1" l="1"/>
  <c r="B9" i="1" s="1"/>
</calcChain>
</file>

<file path=xl/comments1.xml><?xml version="1.0" encoding="utf-8"?>
<comments xmlns="http://schemas.openxmlformats.org/spreadsheetml/2006/main">
  <authors>
    <author>Windows ユーザー</author>
  </authors>
  <commentList>
    <comment ref="I3" authorId="0" shapeId="0">
      <text>
        <r>
          <rPr>
            <b/>
            <sz val="14"/>
            <color indexed="9"/>
            <rFont val="MS P ゴシック"/>
            <family val="3"/>
            <charset val="128"/>
          </rPr>
          <t>色付きのセルに
必要事項を入力または、選択をしてください。</t>
        </r>
      </text>
    </comment>
    <comment ref="G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どちらかを選択してください</t>
        </r>
      </text>
    </commen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自動的に入力されます</t>
        </r>
      </text>
    </comment>
    <comment ref="E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受講会場を選択してください。</t>
        </r>
      </text>
    </comment>
    <comment ref="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宿泊する場合は。○を選択してください</t>
        </r>
      </text>
    </comment>
    <comment ref="I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必要な食事に○をつけてください。</t>
        </r>
      </text>
    </comment>
  </commentList>
</comments>
</file>

<file path=xl/sharedStrings.xml><?xml version="1.0" encoding="utf-8"?>
<sst xmlns="http://schemas.openxmlformats.org/spreadsheetml/2006/main" count="60" uniqueCount="32">
  <si>
    <t>大学生</t>
    <rPh sb="0" eb="3">
      <t>ダイガクセイ</t>
    </rPh>
    <phoneticPr fontId="2"/>
  </si>
  <si>
    <t>一般</t>
    <rPh sb="0" eb="2">
      <t>イッパン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</si>
  <si>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</si>
  <si>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</si>
  <si>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</si>
  <si>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宿泊</t>
    <rPh sb="0" eb="2">
      <t>シュクハク</t>
    </rPh>
    <phoneticPr fontId="2"/>
  </si>
  <si>
    <t>日帰り</t>
    <rPh sb="0" eb="2">
      <t>ヒガエ</t>
    </rPh>
    <phoneticPr fontId="2"/>
  </si>
  <si>
    <t>食事</t>
    <rPh sb="0" eb="2">
      <t>ショクジ</t>
    </rPh>
    <phoneticPr fontId="2"/>
  </si>
  <si>
    <t>会場</t>
    <rPh sb="0" eb="2">
      <t>カイジョウ</t>
    </rPh>
    <phoneticPr fontId="2"/>
  </si>
  <si>
    <t>修了時刻</t>
    <rPh sb="0" eb="2">
      <t>シュウリョウ</t>
    </rPh>
    <rPh sb="2" eb="4">
      <t>ジコク</t>
    </rPh>
    <phoneticPr fontId="2"/>
  </si>
  <si>
    <t>開始時刻</t>
    <rPh sb="0" eb="2">
      <t>カイシ</t>
    </rPh>
    <rPh sb="2" eb="4">
      <t>ジコク</t>
    </rPh>
    <phoneticPr fontId="2"/>
  </si>
  <si>
    <t>科目</t>
    <rPh sb="0" eb="2">
      <t>カモク</t>
    </rPh>
    <phoneticPr fontId="2"/>
  </si>
  <si>
    <t>生涯学習概論</t>
    <rPh sb="0" eb="2">
      <t>ショウガイ</t>
    </rPh>
    <rPh sb="2" eb="4">
      <t>ガクシュウ</t>
    </rPh>
    <rPh sb="4" eb="6">
      <t>ガイロン</t>
    </rPh>
    <phoneticPr fontId="2"/>
  </si>
  <si>
    <t>社会教育経営論</t>
    <rPh sb="0" eb="2">
      <t>シャカイ</t>
    </rPh>
    <rPh sb="2" eb="4">
      <t>キョウイク</t>
    </rPh>
    <rPh sb="4" eb="7">
      <t>ケイエイロン</t>
    </rPh>
    <phoneticPr fontId="2"/>
  </si>
  <si>
    <t>前泊</t>
    <rPh sb="0" eb="2">
      <t>ゼンパク</t>
    </rPh>
    <phoneticPr fontId="2"/>
  </si>
  <si>
    <t>社会教育支援論</t>
    <rPh sb="0" eb="2">
      <t>シャカイ</t>
    </rPh>
    <rPh sb="2" eb="4">
      <t>キョウイク</t>
    </rPh>
    <rPh sb="4" eb="6">
      <t>シエン</t>
    </rPh>
    <rPh sb="6" eb="7">
      <t>ロン</t>
    </rPh>
    <phoneticPr fontId="2"/>
  </si>
  <si>
    <t>社会教育演習</t>
    <rPh sb="0" eb="2">
      <t>シャカイ</t>
    </rPh>
    <rPh sb="2" eb="4">
      <t>キョウイク</t>
    </rPh>
    <rPh sb="4" eb="6">
      <t>エンシュウ</t>
    </rPh>
    <phoneticPr fontId="2"/>
  </si>
  <si>
    <t>　</t>
  </si>
  <si>
    <t>－</t>
    <phoneticPr fontId="2"/>
  </si>
  <si>
    <t>有無</t>
    <rPh sb="0" eb="2">
      <t>ウム</t>
    </rPh>
    <phoneticPr fontId="2"/>
  </si>
  <si>
    <t>有の場合はアレルゲンを記入</t>
    <rPh sb="0" eb="1">
      <t>アリ</t>
    </rPh>
    <rPh sb="2" eb="4">
      <t>バアイ</t>
    </rPh>
    <rPh sb="11" eb="13">
      <t>キニュウ</t>
    </rPh>
    <phoneticPr fontId="2"/>
  </si>
  <si>
    <t>アレルギー</t>
    <phoneticPr fontId="2"/>
  </si>
  <si>
    <t>計</t>
    <rPh sb="0" eb="1">
      <t>ケイ</t>
    </rPh>
    <phoneticPr fontId="2"/>
  </si>
  <si>
    <t>a ネイパル深川</t>
    <rPh sb="6" eb="8">
      <t>フカガワ</t>
    </rPh>
    <phoneticPr fontId="2"/>
  </si>
  <si>
    <t>b ネイパル森</t>
    <rPh sb="6" eb="7">
      <t>モリ</t>
    </rPh>
    <phoneticPr fontId="2"/>
  </si>
  <si>
    <t>c ネイパル北見</t>
    <rPh sb="6" eb="8">
      <t>キタミ</t>
    </rPh>
    <phoneticPr fontId="2"/>
  </si>
  <si>
    <t>d ネイパル足寄</t>
    <rPh sb="6" eb="8">
      <t>アショロ</t>
    </rPh>
    <phoneticPr fontId="2"/>
  </si>
  <si>
    <t>徴収金額</t>
    <rPh sb="0" eb="3">
      <t>チョウシュウキン</t>
    </rPh>
    <rPh sb="3" eb="4">
      <t>ガク</t>
    </rPh>
    <phoneticPr fontId="2"/>
  </si>
  <si>
    <t>所　属</t>
    <rPh sb="0" eb="1">
      <t>ショ</t>
    </rPh>
    <rPh sb="2" eb="3">
      <t>ゾク</t>
    </rPh>
    <phoneticPr fontId="2"/>
  </si>
  <si>
    <t>氏　名</t>
    <rPh sb="0" eb="1">
      <t>シ</t>
    </rPh>
    <rPh sb="2" eb="3">
      <t>ナ</t>
    </rPh>
    <phoneticPr fontId="2"/>
  </si>
  <si>
    <t>区　分</t>
    <rPh sb="0" eb="1">
      <t>ク</t>
    </rPh>
    <rPh sb="2" eb="3">
      <t>ブン</t>
    </rPh>
    <phoneticPr fontId="2"/>
  </si>
  <si>
    <t>社会教育主事講習［Ｂ］会場利用及び宿泊・食事申込書</t>
    <rPh sb="0" eb="2">
      <t>シャカイ</t>
    </rPh>
    <rPh sb="2" eb="4">
      <t>キョウイク</t>
    </rPh>
    <rPh sb="4" eb="6">
      <t>シュジ</t>
    </rPh>
    <rPh sb="6" eb="8">
      <t>コウシュウ</t>
    </rPh>
    <rPh sb="11" eb="13">
      <t>カイジョウ</t>
    </rPh>
    <rPh sb="13" eb="15">
      <t>リヨウ</t>
    </rPh>
    <rPh sb="15" eb="16">
      <t>オヨ</t>
    </rPh>
    <rPh sb="17" eb="19">
      <t>シュクハク</t>
    </rPh>
    <rPh sb="20" eb="22">
      <t>ショクジ</t>
    </rPh>
    <rPh sb="22" eb="2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</si>
</sst>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（&quot;aaa&quot;）&quot;"/>
    <numFmt numFmtId="177" formatCode="h:mm;@"/>
    <numFmt numFmtId="178" formatCode="#\ &quot;円&quot;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4"/>
      <color indexed="9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38" fontId="3" fillId="0" borderId="0" xfId="1" applyFont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3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0" xfId="1" applyFont="1" applyBorder="1">
      <alignment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38" fontId="7" fillId="0" borderId="0" xfId="1" applyFont="1" applyBorder="1" applyAlignment="1">
      <alignment vertical="center"/>
    </xf>
    <xf numFmtId="0" fontId="7" fillId="0" borderId="0" xfId="0" applyFont="1" applyBorder="1">
      <alignment vertical="center"/>
    </xf>
    <xf numFmtId="38" fontId="7" fillId="0" borderId="0" xfId="1" applyFont="1" applyAlignment="1">
      <alignment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Protection="1">
      <alignment vertical="center"/>
      <protection locked="0"/>
    </xf>
    <xf numFmtId="38" fontId="3" fillId="0" borderId="1" xfId="1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</xf>
    <xf numFmtId="38" fontId="3" fillId="0" borderId="3" xfId="1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38" fontId="3" fillId="0" borderId="1" xfId="1" applyFont="1" applyBorder="1" applyProtection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6" fontId="3" fillId="5" borderId="1" xfId="0" applyNumberFormat="1" applyFont="1" applyFill="1" applyBorder="1" applyAlignment="1" applyProtection="1">
      <alignment horizontal="left" vertical="top"/>
      <protection locked="0"/>
    </xf>
    <xf numFmtId="176" fontId="3" fillId="4" borderId="1" xfId="0" applyNumberFormat="1" applyFont="1" applyFill="1" applyBorder="1" applyAlignment="1" applyProtection="1">
      <alignment horizontal="center" vertical="center"/>
      <protection locked="0"/>
    </xf>
    <xf numFmtId="38" fontId="6" fillId="0" borderId="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 justifyLastLine="1"/>
      <protection locked="0"/>
    </xf>
    <xf numFmtId="38" fontId="8" fillId="4" borderId="1" xfId="1" applyFont="1" applyFill="1" applyBorder="1" applyAlignment="1" applyProtection="1">
      <alignment horizontal="center" vertical="center" justifyLastLine="1"/>
      <protection locked="0"/>
    </xf>
    <xf numFmtId="178" fontId="10" fillId="0" borderId="1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view="pageBreakPreview" zoomScaleNormal="100" zoomScaleSheetLayoutView="100" workbookViewId="0">
      <selection activeCell="M10" sqref="M10"/>
    </sheetView>
  </sheetViews>
  <sheetFormatPr defaultRowHeight="20.25" customHeight="1"/>
  <cols>
    <col min="1" max="1" width="12.375" style="2" bestFit="1" customWidth="1"/>
    <col min="2" max="2" width="9.5" style="2" customWidth="1"/>
    <col min="3" max="4" width="9" style="3" bestFit="1" customWidth="1"/>
    <col min="5" max="5" width="14.25" style="1" customWidth="1"/>
    <col min="6" max="10" width="9" style="1"/>
    <col min="11" max="12" width="9" style="1" customWidth="1"/>
    <col min="13" max="13" width="13" style="1" customWidth="1"/>
    <col min="14" max="14" width="7.25" style="1" customWidth="1"/>
    <col min="15" max="15" width="7.125" style="1" customWidth="1"/>
    <col min="16" max="16" width="7.25" style="1" customWidth="1"/>
    <col min="17" max="17" width="5.875" style="1" customWidth="1"/>
    <col min="18" max="20" width="5.375" style="1" customWidth="1"/>
    <col min="21" max="21" width="9.125" style="1" customWidth="1"/>
    <col min="22" max="16384" width="9" style="1"/>
  </cols>
  <sheetData>
    <row r="1" spans="1:21" ht="28.5" customHeight="1">
      <c r="A1" s="45" t="s">
        <v>31</v>
      </c>
      <c r="B1" s="45"/>
      <c r="C1" s="45"/>
      <c r="D1" s="45"/>
      <c r="E1" s="45"/>
      <c r="F1" s="45"/>
      <c r="G1" s="45"/>
      <c r="H1" s="45"/>
      <c r="I1" s="45"/>
      <c r="M1" s="41"/>
      <c r="N1" s="41" t="s">
        <v>6</v>
      </c>
      <c r="O1" s="41"/>
      <c r="P1" s="41" t="s">
        <v>5</v>
      </c>
      <c r="Q1" s="41"/>
      <c r="R1" s="41" t="s">
        <v>7</v>
      </c>
      <c r="S1" s="41"/>
      <c r="T1" s="41"/>
    </row>
    <row r="2" spans="1:21" ht="20.25" customHeight="1" thickBot="1">
      <c r="B2" s="3"/>
      <c r="M2" s="42"/>
      <c r="N2" s="34" t="s">
        <v>0</v>
      </c>
      <c r="O2" s="34" t="s">
        <v>1</v>
      </c>
      <c r="P2" s="34" t="s">
        <v>0</v>
      </c>
      <c r="Q2" s="34" t="s">
        <v>1</v>
      </c>
      <c r="R2" s="34" t="s">
        <v>2</v>
      </c>
      <c r="S2" s="34" t="s">
        <v>3</v>
      </c>
      <c r="T2" s="34" t="s">
        <v>4</v>
      </c>
    </row>
    <row r="3" spans="1:21" ht="20.25" customHeight="1" thickTop="1">
      <c r="A3" s="68" t="s">
        <v>28</v>
      </c>
      <c r="B3" s="69"/>
      <c r="C3" s="69"/>
      <c r="D3" s="69"/>
      <c r="E3" s="69"/>
      <c r="F3" s="69"/>
      <c r="G3" s="69"/>
      <c r="H3" s="69"/>
      <c r="M3" s="37" t="s">
        <v>23</v>
      </c>
      <c r="N3" s="38">
        <v>100</v>
      </c>
      <c r="O3" s="38">
        <v>410</v>
      </c>
      <c r="P3" s="38">
        <v>700</v>
      </c>
      <c r="Q3" s="38">
        <v>2910</v>
      </c>
      <c r="R3" s="38">
        <v>600</v>
      </c>
      <c r="S3" s="38">
        <v>500</v>
      </c>
      <c r="T3" s="38">
        <v>800</v>
      </c>
      <c r="U3" s="14"/>
    </row>
    <row r="4" spans="1:21" ht="20.25" customHeight="1">
      <c r="A4" s="68"/>
      <c r="B4" s="69"/>
      <c r="C4" s="69"/>
      <c r="D4" s="69"/>
      <c r="E4" s="69"/>
      <c r="F4" s="69"/>
      <c r="G4" s="69"/>
      <c r="H4" s="69"/>
      <c r="M4" s="39" t="s">
        <v>24</v>
      </c>
      <c r="N4" s="40">
        <v>0</v>
      </c>
      <c r="O4" s="40">
        <v>0</v>
      </c>
      <c r="P4" s="40">
        <v>400</v>
      </c>
      <c r="Q4" s="40">
        <v>1100</v>
      </c>
      <c r="R4" s="40">
        <v>550</v>
      </c>
      <c r="S4" s="40">
        <v>550</v>
      </c>
      <c r="T4" s="40">
        <v>800</v>
      </c>
      <c r="U4" s="14"/>
    </row>
    <row r="5" spans="1:21" ht="20.25" customHeight="1">
      <c r="A5" s="24"/>
      <c r="B5" s="25"/>
      <c r="C5" s="25"/>
      <c r="D5" s="25"/>
      <c r="E5" s="25"/>
      <c r="F5" s="25"/>
      <c r="G5" s="25"/>
      <c r="H5" s="26"/>
      <c r="M5" s="39" t="s">
        <v>25</v>
      </c>
      <c r="N5" s="40">
        <v>0</v>
      </c>
      <c r="O5" s="40">
        <v>0</v>
      </c>
      <c r="P5" s="40">
        <v>500</v>
      </c>
      <c r="Q5" s="40">
        <v>1600</v>
      </c>
      <c r="R5" s="40">
        <v>600</v>
      </c>
      <c r="S5" s="40">
        <v>500</v>
      </c>
      <c r="T5" s="40">
        <v>800</v>
      </c>
      <c r="U5" s="14"/>
    </row>
    <row r="6" spans="1:21" ht="20.25" customHeight="1">
      <c r="A6" s="68" t="s">
        <v>29</v>
      </c>
      <c r="B6" s="70"/>
      <c r="C6" s="70"/>
      <c r="D6" s="70"/>
      <c r="E6" s="70"/>
      <c r="F6" s="68" t="s">
        <v>30</v>
      </c>
      <c r="G6" s="71"/>
      <c r="H6" s="71"/>
      <c r="M6" s="39" t="s">
        <v>26</v>
      </c>
      <c r="N6" s="40">
        <v>0</v>
      </c>
      <c r="O6" s="40">
        <v>0</v>
      </c>
      <c r="P6" s="40">
        <v>450</v>
      </c>
      <c r="Q6" s="40">
        <v>1700</v>
      </c>
      <c r="R6" s="40">
        <v>500</v>
      </c>
      <c r="S6" s="40">
        <v>600</v>
      </c>
      <c r="T6" s="40">
        <v>800</v>
      </c>
      <c r="U6" s="14"/>
    </row>
    <row r="7" spans="1:21" ht="20.25" customHeight="1">
      <c r="A7" s="68"/>
      <c r="B7" s="70"/>
      <c r="C7" s="70"/>
      <c r="D7" s="70"/>
      <c r="E7" s="70"/>
      <c r="F7" s="68"/>
      <c r="G7" s="71"/>
      <c r="H7" s="71"/>
      <c r="M7" s="35"/>
      <c r="N7" s="36"/>
      <c r="O7" s="36"/>
      <c r="P7" s="36"/>
      <c r="Q7" s="36"/>
      <c r="R7" s="36"/>
      <c r="S7" s="36"/>
      <c r="T7" s="36"/>
      <c r="U7" s="14"/>
    </row>
    <row r="8" spans="1:21" ht="20.25" customHeight="1">
      <c r="A8" s="27"/>
      <c r="B8" s="27"/>
      <c r="C8" s="27"/>
      <c r="D8" s="27"/>
      <c r="E8" s="27"/>
      <c r="F8" s="27"/>
      <c r="G8" s="24"/>
      <c r="H8" s="24"/>
      <c r="M8" s="35"/>
      <c r="N8" s="36"/>
      <c r="O8" s="36"/>
      <c r="P8" s="36"/>
      <c r="Q8" s="36"/>
      <c r="R8" s="36"/>
      <c r="S8" s="36"/>
      <c r="T8" s="36"/>
      <c r="U8" s="14"/>
    </row>
    <row r="9" spans="1:21" ht="20.25" customHeight="1">
      <c r="A9" s="68" t="s">
        <v>27</v>
      </c>
      <c r="B9" s="72">
        <f>T37</f>
        <v>0</v>
      </c>
      <c r="C9" s="72"/>
      <c r="D9" s="27"/>
      <c r="E9" s="27"/>
      <c r="F9" s="27"/>
      <c r="G9" s="24"/>
      <c r="H9" s="24"/>
      <c r="M9" s="15"/>
      <c r="N9" s="20"/>
      <c r="O9" s="20"/>
      <c r="P9" s="20"/>
      <c r="Q9" s="20"/>
      <c r="R9" s="20"/>
      <c r="S9" s="20"/>
      <c r="T9" s="20"/>
      <c r="U9" s="14"/>
    </row>
    <row r="10" spans="1:21" ht="20.25" customHeight="1">
      <c r="A10" s="68"/>
      <c r="B10" s="72"/>
      <c r="C10" s="72"/>
      <c r="D10" s="27"/>
      <c r="E10" s="27"/>
      <c r="F10" s="27"/>
      <c r="G10" s="24"/>
      <c r="H10" s="24"/>
      <c r="M10" s="15"/>
      <c r="N10" s="20"/>
      <c r="O10" s="20"/>
      <c r="P10" s="20"/>
      <c r="Q10" s="20"/>
      <c r="R10" s="20"/>
      <c r="S10" s="20"/>
      <c r="T10" s="20"/>
      <c r="U10" s="14"/>
    </row>
    <row r="11" spans="1:21" ht="20.25" customHeight="1">
      <c r="B11" s="3"/>
      <c r="M11" s="64" t="s">
        <v>8</v>
      </c>
      <c r="N11" s="46" t="s">
        <v>6</v>
      </c>
      <c r="O11" s="46"/>
      <c r="P11" s="46" t="s">
        <v>5</v>
      </c>
      <c r="Q11" s="46"/>
      <c r="R11" s="46" t="s">
        <v>7</v>
      </c>
      <c r="S11" s="46"/>
      <c r="T11" s="46"/>
      <c r="U11" s="66" t="s">
        <v>22</v>
      </c>
    </row>
    <row r="12" spans="1:21" ht="20.25" customHeight="1" thickBot="1">
      <c r="A12" s="8"/>
      <c r="B12" s="9" t="s">
        <v>11</v>
      </c>
      <c r="C12" s="9" t="s">
        <v>10</v>
      </c>
      <c r="D12" s="9" t="s">
        <v>9</v>
      </c>
      <c r="E12" s="10" t="s">
        <v>8</v>
      </c>
      <c r="F12" s="11" t="s">
        <v>5</v>
      </c>
      <c r="G12" s="12" t="s">
        <v>2</v>
      </c>
      <c r="H12" s="12" t="s">
        <v>3</v>
      </c>
      <c r="I12" s="12" t="s">
        <v>4</v>
      </c>
      <c r="M12" s="65"/>
      <c r="N12" s="21" t="s">
        <v>0</v>
      </c>
      <c r="O12" s="21" t="s">
        <v>1</v>
      </c>
      <c r="P12" s="21" t="s">
        <v>0</v>
      </c>
      <c r="Q12" s="21" t="s">
        <v>1</v>
      </c>
      <c r="R12" s="21" t="s">
        <v>2</v>
      </c>
      <c r="S12" s="21" t="s">
        <v>3</v>
      </c>
      <c r="T12" s="21" t="s">
        <v>4</v>
      </c>
      <c r="U12" s="67"/>
    </row>
    <row r="13" spans="1:21" ht="20.25" customHeight="1" thickTop="1">
      <c r="A13" s="7">
        <v>44200</v>
      </c>
      <c r="B13" s="43" t="s">
        <v>12</v>
      </c>
      <c r="C13" s="13">
        <v>0.41666666666666669</v>
      </c>
      <c r="D13" s="13">
        <v>0.82638888888888884</v>
      </c>
      <c r="E13" s="28"/>
      <c r="F13" s="29"/>
      <c r="G13" s="30"/>
      <c r="H13" s="30"/>
      <c r="I13" s="30"/>
      <c r="M13" s="16" t="str">
        <f>IF($E13="","",$E13)</f>
        <v/>
      </c>
      <c r="N13" s="22" t="str">
        <f>IF($E13="","",IF(AND($G$6="大学生等",F13=""),VLOOKUP($E13,$M$1:$T$8,2),""))</f>
        <v/>
      </c>
      <c r="O13" s="22" t="str">
        <f>IF($E13="","",IF(AND($G$6="一般",F13=""),VLOOKUP($E13,$M$1:$T$8,3),""))</f>
        <v/>
      </c>
      <c r="P13" s="22" t="str">
        <f>IF($E13="","",IF(AND($G$6="大学生等",F13="○"),VLOOKUP($E13,$M$1:$T$8,4),""))</f>
        <v/>
      </c>
      <c r="Q13" s="22" t="str">
        <f>IF($E13="","",IF(AND($G$6="一般",F13="○"),VLOOKUP($E13,$M$1:$T$8,5),""))</f>
        <v/>
      </c>
      <c r="R13" s="22" t="str">
        <f>IF($E13="","",IF(G13="○",VLOOKUP($E13,$M$1:$T$8,6),""))</f>
        <v/>
      </c>
      <c r="S13" s="22" t="str">
        <f>IF($E13="","",IF(H13="○",VLOOKUP($E13,$M$1:$T$8,7),""))</f>
        <v/>
      </c>
      <c r="T13" s="22" t="str">
        <f>IF($E13="","",IF(I13="○",VLOOKUP($E13,$M$1:$T$8,8),""))</f>
        <v/>
      </c>
      <c r="U13" s="18">
        <f>SUM(N13:T13)</f>
        <v>0</v>
      </c>
    </row>
    <row r="14" spans="1:21" ht="20.25" customHeight="1">
      <c r="A14" s="4">
        <v>44201</v>
      </c>
      <c r="B14" s="44"/>
      <c r="C14" s="6">
        <v>0.35416666666666669</v>
      </c>
      <c r="D14" s="6">
        <v>0.83333333333333337</v>
      </c>
      <c r="E14" s="31"/>
      <c r="F14" s="32"/>
      <c r="G14" s="33"/>
      <c r="H14" s="33"/>
      <c r="I14" s="33"/>
      <c r="M14" s="16" t="str">
        <f t="shared" ref="M14:M18" si="0">IF($E14="","",$E14)</f>
        <v/>
      </c>
      <c r="N14" s="22" t="str">
        <f>IF($E14="","",IF(AND($G$6="大学生等",F14=""),VLOOKUP($E14,$M$1:$T$8,2),""))</f>
        <v/>
      </c>
      <c r="O14" s="22" t="str">
        <f t="shared" ref="O14:O15" si="1">IF($E14="","",IF(AND($G$6="一般",F14=""),VLOOKUP($E14,$M$1:$T$8,3),""))</f>
        <v/>
      </c>
      <c r="P14" s="22" t="str">
        <f t="shared" ref="P14:P15" si="2">IF($E14="","",IF(AND($G$6="大学生等",F14="○"),VLOOKUP($E14,$M$1:$T$8,4),""))</f>
        <v/>
      </c>
      <c r="Q14" s="22" t="str">
        <f t="shared" ref="Q14:Q15" si="3">IF($E14="","",IF(AND($G$6="一般",F14="○"),VLOOKUP($E14,$M$1:$T$8,5),""))</f>
        <v/>
      </c>
      <c r="R14" s="22" t="str">
        <f t="shared" ref="R14:R15" si="4">IF($E14="","",IF(G14="○",VLOOKUP($E14,$M$1:$T$8,6),""))</f>
        <v/>
      </c>
      <c r="S14" s="22" t="str">
        <f t="shared" ref="S14:S15" si="5">IF($E14="","",IF(H14="○",VLOOKUP($E14,$M$1:$T$8,7),""))</f>
        <v/>
      </c>
      <c r="T14" s="22" t="str">
        <f t="shared" ref="T14:T15" si="6">IF($E14="","",IF(I14="○",VLOOKUP($E14,$M$1:$T$8,8),""))</f>
        <v/>
      </c>
      <c r="U14" s="19">
        <f t="shared" ref="U14:U35" si="7">SUM(N14:T14)</f>
        <v>0</v>
      </c>
    </row>
    <row r="15" spans="1:21" ht="20.25" customHeight="1">
      <c r="A15" s="4">
        <v>44202</v>
      </c>
      <c r="B15" s="44"/>
      <c r="C15" s="6">
        <v>0.35416666666666669</v>
      </c>
      <c r="D15" s="6">
        <v>0.83333333333333337</v>
      </c>
      <c r="E15" s="31"/>
      <c r="F15" s="32"/>
      <c r="G15" s="33"/>
      <c r="H15" s="33"/>
      <c r="I15" s="33"/>
      <c r="M15" s="16" t="str">
        <f t="shared" si="0"/>
        <v/>
      </c>
      <c r="N15" s="22" t="str">
        <f>IF($E15="","",IF(AND($G$6="大学生等",F15=""),VLOOKUP($E15,$M$1:$T$8,2),""))</f>
        <v/>
      </c>
      <c r="O15" s="22" t="str">
        <f t="shared" si="1"/>
        <v/>
      </c>
      <c r="P15" s="22" t="str">
        <f t="shared" si="2"/>
        <v/>
      </c>
      <c r="Q15" s="22" t="str">
        <f t="shared" si="3"/>
        <v/>
      </c>
      <c r="R15" s="22" t="str">
        <f t="shared" si="4"/>
        <v/>
      </c>
      <c r="S15" s="22" t="str">
        <f t="shared" si="5"/>
        <v/>
      </c>
      <c r="T15" s="22" t="str">
        <f t="shared" si="6"/>
        <v/>
      </c>
      <c r="U15" s="19">
        <f t="shared" si="7"/>
        <v>0</v>
      </c>
    </row>
    <row r="16" spans="1:21" ht="20.25" customHeight="1">
      <c r="A16" s="49">
        <v>44203</v>
      </c>
      <c r="B16" s="44"/>
      <c r="C16" s="6">
        <v>0.35416666666666669</v>
      </c>
      <c r="D16" s="6">
        <v>0.63194444444444442</v>
      </c>
      <c r="E16" s="50"/>
      <c r="F16" s="51"/>
      <c r="G16" s="47"/>
      <c r="H16" s="47"/>
      <c r="I16" s="47"/>
      <c r="M16" s="58" t="str">
        <f t="shared" si="0"/>
        <v/>
      </c>
      <c r="N16" s="56" t="str">
        <f t="shared" ref="N16" si="8">IF($E16="","",IF(AND($G$6="大学生等",F16=""),VLOOKUP($E16,$M$1:$T$8,2),""))</f>
        <v/>
      </c>
      <c r="O16" s="56" t="str">
        <f t="shared" ref="O16:O18" si="9">IF($E16="","",IF(AND($G$6="一般",F16=""),VLOOKUP($E16,$M$1:$T$8,3),""))</f>
        <v/>
      </c>
      <c r="P16" s="56" t="str">
        <f t="shared" ref="P16:P18" si="10">IF($E16="","",IF(AND($G$6="大学生等",F16="○"),VLOOKUP($E16,$M$1:$T$8,4),""))</f>
        <v/>
      </c>
      <c r="Q16" s="56" t="str">
        <f t="shared" ref="Q16:Q18" si="11">IF($E16="","",IF(AND($G$6="一般",F16="○"),VLOOKUP($E16,$M$1:$T$8,5),""))</f>
        <v/>
      </c>
      <c r="R16" s="56" t="str">
        <f t="shared" ref="R16:R18" si="12">IF($E16="","",IF(G16="○",VLOOKUP($E16,$M$1:$T$8,6),""))</f>
        <v/>
      </c>
      <c r="S16" s="56" t="str">
        <f t="shared" ref="S16:S18" si="13">IF($E16="","",IF(H16="○",VLOOKUP($E16,$M$1:$T$8,7),""))</f>
        <v/>
      </c>
      <c r="T16" s="56" t="str">
        <f t="shared" ref="T16:T18" si="14">IF($E16="","",IF(I16="○",VLOOKUP($E16,$M$1:$T$8,8),""))</f>
        <v/>
      </c>
      <c r="U16" s="62">
        <f t="shared" si="7"/>
        <v>0</v>
      </c>
    </row>
    <row r="17" spans="1:21" ht="20.25" customHeight="1">
      <c r="A17" s="49"/>
      <c r="B17" s="44" t="s">
        <v>13</v>
      </c>
      <c r="C17" s="6">
        <v>0.65972222222222221</v>
      </c>
      <c r="D17" s="6">
        <v>0.83333333333333337</v>
      </c>
      <c r="E17" s="50"/>
      <c r="F17" s="51"/>
      <c r="G17" s="47"/>
      <c r="H17" s="47"/>
      <c r="I17" s="47"/>
      <c r="M17" s="59"/>
      <c r="N17" s="57"/>
      <c r="O17" s="57"/>
      <c r="P17" s="57"/>
      <c r="Q17" s="57"/>
      <c r="R17" s="57"/>
      <c r="S17" s="57"/>
      <c r="T17" s="57"/>
      <c r="U17" s="63"/>
    </row>
    <row r="18" spans="1:21" ht="20.25" customHeight="1">
      <c r="A18" s="4">
        <v>44204</v>
      </c>
      <c r="B18" s="44"/>
      <c r="C18" s="6">
        <v>0.35416666666666669</v>
      </c>
      <c r="D18" s="6">
        <v>0.83333333333333337</v>
      </c>
      <c r="E18" s="31"/>
      <c r="F18" s="32"/>
      <c r="G18" s="33"/>
      <c r="H18" s="33"/>
      <c r="I18" s="33"/>
      <c r="M18" s="16" t="str">
        <f t="shared" si="0"/>
        <v/>
      </c>
      <c r="N18" s="22" t="str">
        <f>IF($E18="","",IF(AND($G$6="大学生等",F18=""),VLOOKUP($E18,$M$1:$T$8,2),""))</f>
        <v/>
      </c>
      <c r="O18" s="22" t="str">
        <f t="shared" si="9"/>
        <v/>
      </c>
      <c r="P18" s="22" t="str">
        <f t="shared" si="10"/>
        <v/>
      </c>
      <c r="Q18" s="22" t="str">
        <f t="shared" si="11"/>
        <v/>
      </c>
      <c r="R18" s="22" t="str">
        <f t="shared" si="12"/>
        <v/>
      </c>
      <c r="S18" s="22" t="str">
        <f t="shared" si="13"/>
        <v/>
      </c>
      <c r="T18" s="22" t="str">
        <f t="shared" si="14"/>
        <v/>
      </c>
      <c r="U18" s="19">
        <f t="shared" si="7"/>
        <v>0</v>
      </c>
    </row>
    <row r="19" spans="1:21" ht="17.25" customHeight="1">
      <c r="A19" s="48"/>
      <c r="B19" s="48"/>
      <c r="C19" s="48"/>
      <c r="D19" s="48"/>
      <c r="E19" s="48"/>
      <c r="F19" s="48"/>
      <c r="G19" s="48"/>
      <c r="H19" s="48"/>
      <c r="I19" s="48"/>
      <c r="N19" s="14"/>
      <c r="O19" s="14"/>
      <c r="P19" s="14"/>
      <c r="Q19" s="14"/>
      <c r="R19" s="14"/>
      <c r="S19" s="14"/>
      <c r="T19" s="14"/>
      <c r="U19" s="14"/>
    </row>
    <row r="20" spans="1:21" ht="20.25" customHeight="1">
      <c r="A20" s="4">
        <v>44207</v>
      </c>
      <c r="B20" s="5" t="s">
        <v>14</v>
      </c>
      <c r="C20" s="6" t="s">
        <v>18</v>
      </c>
      <c r="D20" s="6" t="s">
        <v>18</v>
      </c>
      <c r="E20" s="28"/>
      <c r="F20" s="29"/>
      <c r="G20" s="30" t="s">
        <v>17</v>
      </c>
      <c r="H20" s="30"/>
      <c r="I20" s="30"/>
      <c r="M20" s="17" t="str">
        <f>IF($E20="","",$E20)</f>
        <v/>
      </c>
      <c r="N20" s="23" t="str">
        <f>IF($E20="","",IF(AND($G$6="大学生等",F20=""),VLOOKUP($E20,$M$1:$T$8,2),""))</f>
        <v/>
      </c>
      <c r="O20" s="23" t="str">
        <f>IF($E20="","",IF(AND($G$6="一般",F20=""),VLOOKUP($E20,$M$1:$T$8,3),""))</f>
        <v/>
      </c>
      <c r="P20" s="23" t="str">
        <f>IF($E20="","",IF(AND($G$6="大学生等",F20="○"),VLOOKUP($E20,$M$1:$T$8,4),""))</f>
        <v/>
      </c>
      <c r="Q20" s="23" t="str">
        <f>IF($E20="","",IF(AND($G$6="一般",F20="○"),VLOOKUP($E20,$M$1:$T$8,5),""))</f>
        <v/>
      </c>
      <c r="R20" s="23" t="str">
        <f>IF($E20="","",IF(G20="○",VLOOKUP($E20,$M$1:$T$8,6),""))</f>
        <v/>
      </c>
      <c r="S20" s="23" t="str">
        <f>IF($E20="","",IF(H20="○",VLOOKUP($E20,$M$1:$T$8,7),""))</f>
        <v/>
      </c>
      <c r="T20" s="23" t="str">
        <f>IF($E20="","",IF(I20="○",VLOOKUP($E20,$M$1:$T$8,8),""))</f>
        <v/>
      </c>
      <c r="U20" s="19">
        <f t="shared" si="7"/>
        <v>0</v>
      </c>
    </row>
    <row r="21" spans="1:21" ht="20.25" customHeight="1">
      <c r="A21" s="4">
        <v>44208</v>
      </c>
      <c r="B21" s="44" t="s">
        <v>13</v>
      </c>
      <c r="C21" s="6">
        <v>0.35416666666666669</v>
      </c>
      <c r="D21" s="6">
        <v>0.83333333333333337</v>
      </c>
      <c r="E21" s="31"/>
      <c r="F21" s="32"/>
      <c r="G21" s="33"/>
      <c r="H21" s="33"/>
      <c r="I21" s="33"/>
      <c r="M21" s="17" t="str">
        <f t="shared" ref="M21:M24" si="15">IF($E21="","",$E21)</f>
        <v/>
      </c>
      <c r="N21" s="23" t="str">
        <f>IF($E21="","",IF(AND($G$6="大学生等",F21=""),VLOOKUP($E21,$M$1:$T$8,2),""))</f>
        <v/>
      </c>
      <c r="O21" s="23" t="str">
        <f t="shared" ref="O21:O22" si="16">IF($E21="","",IF(AND($G$6="一般",F21=""),VLOOKUP($E21,$M$1:$T$8,3),""))</f>
        <v/>
      </c>
      <c r="P21" s="23" t="str">
        <f t="shared" ref="P21:P22" si="17">IF($E21="","",IF(AND($G$6="大学生等",F21="○"),VLOOKUP($E21,$M$1:$T$8,4),""))</f>
        <v/>
      </c>
      <c r="Q21" s="23" t="str">
        <f t="shared" ref="Q21:Q22" si="18">IF($E21="","",IF(AND($G$6="一般",F21="○"),VLOOKUP($E21,$M$1:$T$8,5),""))</f>
        <v/>
      </c>
      <c r="R21" s="23" t="str">
        <f t="shared" ref="R21:R22" si="19">IF($E21="","",IF(G21="○",VLOOKUP($E21,$M$1:$T$8,6),""))</f>
        <v/>
      </c>
      <c r="S21" s="23" t="str">
        <f t="shared" ref="S21:S22" si="20">IF($E21="","",IF(H21="○",VLOOKUP($E21,$M$1:$T$8,7),""))</f>
        <v/>
      </c>
      <c r="T21" s="23" t="str">
        <f t="shared" ref="T21:T22" si="21">IF($E21="","",IF(I21="○",VLOOKUP($E21,$M$1:$T$8,8),""))</f>
        <v/>
      </c>
      <c r="U21" s="19">
        <f t="shared" si="7"/>
        <v>0</v>
      </c>
    </row>
    <row r="22" spans="1:21" ht="20.25" customHeight="1">
      <c r="A22" s="4">
        <v>44209</v>
      </c>
      <c r="B22" s="44"/>
      <c r="C22" s="6">
        <v>0.35416666666666669</v>
      </c>
      <c r="D22" s="6">
        <v>0.83333333333333337</v>
      </c>
      <c r="E22" s="31"/>
      <c r="F22" s="32"/>
      <c r="G22" s="33"/>
      <c r="H22" s="33"/>
      <c r="I22" s="33"/>
      <c r="M22" s="17" t="str">
        <f t="shared" si="15"/>
        <v/>
      </c>
      <c r="N22" s="23" t="str">
        <f>IF($E22="","",IF(AND($G$6="大学生等",F22=""),VLOOKUP($E22,$M$1:$T$8,2),""))</f>
        <v/>
      </c>
      <c r="O22" s="23" t="str">
        <f t="shared" si="16"/>
        <v/>
      </c>
      <c r="P22" s="23" t="str">
        <f t="shared" si="17"/>
        <v/>
      </c>
      <c r="Q22" s="23" t="str">
        <f t="shared" si="18"/>
        <v/>
      </c>
      <c r="R22" s="23" t="str">
        <f t="shared" si="19"/>
        <v/>
      </c>
      <c r="S22" s="23" t="str">
        <f t="shared" si="20"/>
        <v/>
      </c>
      <c r="T22" s="23" t="str">
        <f t="shared" si="21"/>
        <v/>
      </c>
      <c r="U22" s="19">
        <f t="shared" si="7"/>
        <v>0</v>
      </c>
    </row>
    <row r="23" spans="1:21" ht="20.25" customHeight="1">
      <c r="A23" s="4">
        <v>44210</v>
      </c>
      <c r="B23" s="44" t="s">
        <v>15</v>
      </c>
      <c r="C23" s="6">
        <v>0.40277777777777773</v>
      </c>
      <c r="D23" s="6">
        <v>0.8125</v>
      </c>
      <c r="E23" s="31"/>
      <c r="F23" s="32"/>
      <c r="G23" s="33"/>
      <c r="H23" s="33"/>
      <c r="I23" s="33"/>
      <c r="M23" s="17" t="str">
        <f t="shared" si="15"/>
        <v/>
      </c>
      <c r="N23" s="23" t="str">
        <f t="shared" ref="N23:N24" si="22">IF($E23="","",IF(AND($G$6="大学生等",F23=""),VLOOKUP($E23,$M$1:$T$8,2),""))</f>
        <v/>
      </c>
      <c r="O23" s="23" t="str">
        <f t="shared" ref="O23:O24" si="23">IF($E23="","",IF(AND($G$6="一般",F23=""),VLOOKUP($E23,$M$1:$T$8,3),""))</f>
        <v/>
      </c>
      <c r="P23" s="23" t="str">
        <f t="shared" ref="P23:P24" si="24">IF($E23="","",IF(AND($G$6="大学生等",F23="○"),VLOOKUP($E23,$M$1:$T$8,4),""))</f>
        <v/>
      </c>
      <c r="Q23" s="23" t="str">
        <f t="shared" ref="Q23:Q24" si="25">IF($E23="","",IF(AND($G$6="一般",F23="○"),VLOOKUP($E23,$M$1:$T$8,5),""))</f>
        <v/>
      </c>
      <c r="R23" s="23" t="str">
        <f t="shared" ref="R23:R24" si="26">IF($E23="","",IF(G23="○",VLOOKUP($E23,$M$1:$T$8,6),""))</f>
        <v/>
      </c>
      <c r="S23" s="23" t="str">
        <f t="shared" ref="S23:S24" si="27">IF($E23="","",IF(H23="○",VLOOKUP($E23,$M$1:$T$8,7),""))</f>
        <v/>
      </c>
      <c r="T23" s="23" t="str">
        <f t="shared" ref="T23:T24" si="28">IF($E23="","",IF(I23="○",VLOOKUP($E23,$M$1:$T$8,8),""))</f>
        <v/>
      </c>
      <c r="U23" s="19">
        <f t="shared" si="7"/>
        <v>0</v>
      </c>
    </row>
    <row r="24" spans="1:21" ht="20.25" customHeight="1">
      <c r="A24" s="4">
        <v>44211</v>
      </c>
      <c r="B24" s="44"/>
      <c r="C24" s="6">
        <v>0.35416666666666669</v>
      </c>
      <c r="D24" s="6">
        <v>0.72916666666666663</v>
      </c>
      <c r="E24" s="31"/>
      <c r="F24" s="32"/>
      <c r="G24" s="33"/>
      <c r="H24" s="33"/>
      <c r="I24" s="33"/>
      <c r="M24" s="17" t="str">
        <f t="shared" si="15"/>
        <v/>
      </c>
      <c r="N24" s="23" t="str">
        <f t="shared" si="22"/>
        <v/>
      </c>
      <c r="O24" s="23" t="str">
        <f t="shared" si="23"/>
        <v/>
      </c>
      <c r="P24" s="23" t="str">
        <f t="shared" si="24"/>
        <v/>
      </c>
      <c r="Q24" s="23" t="str">
        <f t="shared" si="25"/>
        <v/>
      </c>
      <c r="R24" s="23" t="str">
        <f t="shared" si="26"/>
        <v/>
      </c>
      <c r="S24" s="23" t="str">
        <f t="shared" si="27"/>
        <v/>
      </c>
      <c r="T24" s="23" t="str">
        <f t="shared" si="28"/>
        <v/>
      </c>
      <c r="U24" s="19">
        <f t="shared" si="7"/>
        <v>0</v>
      </c>
    </row>
    <row r="25" spans="1:21" ht="17.25" customHeight="1">
      <c r="A25" s="48"/>
      <c r="B25" s="48"/>
      <c r="C25" s="48"/>
      <c r="D25" s="48"/>
      <c r="E25" s="48"/>
      <c r="F25" s="48"/>
      <c r="G25" s="48"/>
      <c r="H25" s="48"/>
      <c r="I25" s="48"/>
      <c r="N25" s="14"/>
      <c r="O25" s="14"/>
      <c r="P25" s="14"/>
      <c r="Q25" s="14"/>
      <c r="R25" s="14"/>
      <c r="S25" s="14"/>
      <c r="T25" s="14"/>
      <c r="U25" s="14"/>
    </row>
    <row r="26" spans="1:21" ht="20.25" customHeight="1">
      <c r="A26" s="4">
        <v>44217</v>
      </c>
      <c r="B26" s="5" t="s">
        <v>14</v>
      </c>
      <c r="C26" s="6" t="s">
        <v>18</v>
      </c>
      <c r="D26" s="6" t="s">
        <v>18</v>
      </c>
      <c r="E26" s="31"/>
      <c r="F26" s="32"/>
      <c r="G26" s="33"/>
      <c r="H26" s="33"/>
      <c r="I26" s="33"/>
      <c r="M26" s="17" t="str">
        <f t="shared" ref="M26:M30" si="29">IF($E26="","",$E26)</f>
        <v/>
      </c>
      <c r="N26" s="23" t="str">
        <f>IF($E26="","",IF(AND($G$6="大学生等",F26=""),VLOOKUP($E26,$M$1:$T$8,2),""))</f>
        <v/>
      </c>
      <c r="O26" s="23" t="str">
        <f t="shared" ref="O26:O28" si="30">IF($E26="","",IF(AND($G$6="一般",F26=""),VLOOKUP($E26,$M$1:$T$8,3),""))</f>
        <v/>
      </c>
      <c r="P26" s="23" t="str">
        <f t="shared" ref="P26:P28" si="31">IF($E26="","",IF(AND($G$6="大学生等",F26="○"),VLOOKUP($E26,$M$1:$T$8,4),""))</f>
        <v/>
      </c>
      <c r="Q26" s="23" t="str">
        <f t="shared" ref="Q26:Q28" si="32">IF($E26="","",IF(AND($G$6="一般",F26="○"),VLOOKUP($E26,$M$1:$T$8,5),""))</f>
        <v/>
      </c>
      <c r="R26" s="23" t="str">
        <f t="shared" ref="R26:R28" si="33">IF($E26="","",IF(G26="○",VLOOKUP($E26,$M$1:$T$8,6),""))</f>
        <v/>
      </c>
      <c r="S26" s="23" t="str">
        <f t="shared" ref="S26:S28" si="34">IF($E26="","",IF(H26="○",VLOOKUP($E26,$M$1:$T$8,7),""))</f>
        <v/>
      </c>
      <c r="T26" s="23" t="str">
        <f t="shared" ref="T26:T28" si="35">IF($E26="","",IF(I26="○",VLOOKUP($E26,$M$1:$T$8,8),""))</f>
        <v/>
      </c>
      <c r="U26" s="19">
        <f t="shared" si="7"/>
        <v>0</v>
      </c>
    </row>
    <row r="27" spans="1:21" ht="20.25" customHeight="1">
      <c r="A27" s="4">
        <v>44218</v>
      </c>
      <c r="B27" s="44" t="s">
        <v>15</v>
      </c>
      <c r="C27" s="6">
        <v>0.35416666666666669</v>
      </c>
      <c r="D27" s="6">
        <v>0.83333333333333337</v>
      </c>
      <c r="E27" s="31"/>
      <c r="F27" s="32"/>
      <c r="G27" s="33"/>
      <c r="H27" s="33"/>
      <c r="I27" s="33"/>
      <c r="M27" s="17" t="str">
        <f t="shared" si="29"/>
        <v/>
      </c>
      <c r="N27" s="23" t="str">
        <f>IF($E27="","",IF(AND($G$6="大学生等",F27=""),VLOOKUP($E27,$M$1:$T$8,2),""))</f>
        <v/>
      </c>
      <c r="O27" s="23" t="str">
        <f t="shared" si="30"/>
        <v/>
      </c>
      <c r="P27" s="23" t="str">
        <f t="shared" si="31"/>
        <v/>
      </c>
      <c r="Q27" s="23" t="str">
        <f t="shared" si="32"/>
        <v/>
      </c>
      <c r="R27" s="23" t="str">
        <f t="shared" si="33"/>
        <v/>
      </c>
      <c r="S27" s="23" t="str">
        <f t="shared" si="34"/>
        <v/>
      </c>
      <c r="T27" s="23" t="str">
        <f t="shared" si="35"/>
        <v/>
      </c>
      <c r="U27" s="19">
        <f t="shared" si="7"/>
        <v>0</v>
      </c>
    </row>
    <row r="28" spans="1:21" ht="20.25" customHeight="1">
      <c r="A28" s="49">
        <v>44219</v>
      </c>
      <c r="B28" s="44"/>
      <c r="C28" s="6">
        <v>0.35416666666666669</v>
      </c>
      <c r="D28" s="6">
        <v>0.70833333333333337</v>
      </c>
      <c r="E28" s="50"/>
      <c r="F28" s="51"/>
      <c r="G28" s="47"/>
      <c r="H28" s="47"/>
      <c r="I28" s="47"/>
      <c r="M28" s="60" t="str">
        <f t="shared" si="29"/>
        <v/>
      </c>
      <c r="N28" s="61" t="str">
        <f t="shared" ref="N28" si="36">IF($E28="","",IF(AND($G$6="大学生等",F28=""),VLOOKUP($E28,$M$1:$T$8,2),""))</f>
        <v/>
      </c>
      <c r="O28" s="61" t="str">
        <f t="shared" si="30"/>
        <v/>
      </c>
      <c r="P28" s="61" t="str">
        <f t="shared" si="31"/>
        <v/>
      </c>
      <c r="Q28" s="61" t="str">
        <f t="shared" si="32"/>
        <v/>
      </c>
      <c r="R28" s="61" t="str">
        <f t="shared" si="33"/>
        <v/>
      </c>
      <c r="S28" s="61" t="str">
        <f t="shared" si="34"/>
        <v/>
      </c>
      <c r="T28" s="61" t="str">
        <f t="shared" si="35"/>
        <v/>
      </c>
      <c r="U28" s="62">
        <f t="shared" si="7"/>
        <v>0</v>
      </c>
    </row>
    <row r="29" spans="1:21" ht="20.25" customHeight="1">
      <c r="A29" s="49"/>
      <c r="B29" s="44" t="s">
        <v>16</v>
      </c>
      <c r="C29" s="6">
        <v>0.77083333333333337</v>
      </c>
      <c r="D29" s="6">
        <v>0.83333333333333337</v>
      </c>
      <c r="E29" s="50"/>
      <c r="F29" s="51"/>
      <c r="G29" s="47"/>
      <c r="H29" s="47"/>
      <c r="I29" s="47"/>
      <c r="M29" s="60"/>
      <c r="N29" s="61"/>
      <c r="O29" s="61"/>
      <c r="P29" s="61"/>
      <c r="Q29" s="61"/>
      <c r="R29" s="61"/>
      <c r="S29" s="61"/>
      <c r="T29" s="61"/>
      <c r="U29" s="63"/>
    </row>
    <row r="30" spans="1:21" ht="20.25" customHeight="1">
      <c r="A30" s="4">
        <v>44220</v>
      </c>
      <c r="B30" s="44"/>
      <c r="C30" s="6">
        <v>0.35416666666666669</v>
      </c>
      <c r="D30" s="6">
        <v>0.65972222222222221</v>
      </c>
      <c r="E30" s="31"/>
      <c r="F30" s="32"/>
      <c r="G30" s="33"/>
      <c r="H30" s="33"/>
      <c r="I30" s="33"/>
      <c r="M30" s="17" t="str">
        <f t="shared" si="29"/>
        <v/>
      </c>
      <c r="N30" s="23" t="str">
        <f>IF($E30="","",IF(AND($G$6="大学生等",F30=""),VLOOKUP($E30,$M$1:$T$8,2),""))</f>
        <v/>
      </c>
      <c r="O30" s="23" t="str">
        <f t="shared" ref="O30" si="37">IF($E30="","",IF(AND($G$6="一般",F30=""),VLOOKUP($E30,$M$1:$T$8,3),""))</f>
        <v/>
      </c>
      <c r="P30" s="23" t="str">
        <f t="shared" ref="P30" si="38">IF($E30="","",IF(AND($G$6="大学生等",F30="○"),VLOOKUP($E30,$M$1:$T$8,4),""))</f>
        <v/>
      </c>
      <c r="Q30" s="23" t="str">
        <f t="shared" ref="Q30" si="39">IF($E30="","",IF(AND($G$6="一般",F30="○"),VLOOKUP($E30,$M$1:$T$8,5),""))</f>
        <v/>
      </c>
      <c r="R30" s="23" t="str">
        <f t="shared" ref="R30" si="40">IF($E30="","",IF(G30="○",VLOOKUP($E30,$M$1:$T$8,6),""))</f>
        <v/>
      </c>
      <c r="S30" s="23" t="str">
        <f t="shared" ref="S30" si="41">IF($E30="","",IF(H30="○",VLOOKUP($E30,$M$1:$T$8,7),""))</f>
        <v/>
      </c>
      <c r="T30" s="23" t="str">
        <f t="shared" ref="T30" si="42">IF($E30="","",IF(I30="○",VLOOKUP($E30,$M$1:$T$8,8),""))</f>
        <v/>
      </c>
      <c r="U30" s="19">
        <f t="shared" si="7"/>
        <v>0</v>
      </c>
    </row>
    <row r="31" spans="1:21" ht="17.25" customHeight="1">
      <c r="A31" s="48"/>
      <c r="B31" s="48"/>
      <c r="C31" s="48"/>
      <c r="D31" s="48"/>
      <c r="E31" s="48"/>
      <c r="F31" s="48"/>
      <c r="G31" s="48"/>
      <c r="H31" s="48"/>
      <c r="I31" s="48"/>
      <c r="N31" s="14"/>
      <c r="O31" s="14"/>
      <c r="P31" s="14"/>
      <c r="Q31" s="14"/>
      <c r="R31" s="14"/>
      <c r="S31" s="14"/>
      <c r="T31" s="14"/>
      <c r="U31" s="14"/>
    </row>
    <row r="32" spans="1:21" ht="20.25" customHeight="1">
      <c r="A32" s="4">
        <v>44224</v>
      </c>
      <c r="B32" s="5" t="s">
        <v>14</v>
      </c>
      <c r="C32" s="6" t="s">
        <v>18</v>
      </c>
      <c r="D32" s="6" t="s">
        <v>18</v>
      </c>
      <c r="E32" s="28"/>
      <c r="F32" s="29"/>
      <c r="G32" s="30" t="s">
        <v>17</v>
      </c>
      <c r="H32" s="30"/>
      <c r="I32" s="30"/>
      <c r="M32" s="17" t="str">
        <f t="shared" ref="M32:M35" si="43">IF($E32="","",$E32)</f>
        <v/>
      </c>
      <c r="N32" s="23" t="str">
        <f>IF($E32="","",IF(AND($G$6="大学生等",F32=""),VLOOKUP($E32,$M$1:$T$8,2),""))</f>
        <v/>
      </c>
      <c r="O32" s="23" t="str">
        <f t="shared" ref="O32:O35" si="44">IF($E32="","",IF(AND($G$6="一般",F32=""),VLOOKUP($E32,$M$1:$T$8,3),""))</f>
        <v/>
      </c>
      <c r="P32" s="23" t="str">
        <f t="shared" ref="P32:P35" si="45">IF($E32="","",IF(AND($G$6="大学生等",F32="○"),VLOOKUP($E32,$M$1:$T$8,4),""))</f>
        <v/>
      </c>
      <c r="Q32" s="23" t="str">
        <f t="shared" ref="Q32:Q35" si="46">IF($E32="","",IF(AND($G$6="一般",F32="○"),VLOOKUP($E32,$M$1:$T$8,5),""))</f>
        <v/>
      </c>
      <c r="R32" s="23" t="str">
        <f t="shared" ref="R32:R35" si="47">IF($E32="","",IF(G32="○",VLOOKUP($E32,$M$1:$T$8,6),""))</f>
        <v/>
      </c>
      <c r="S32" s="23" t="str">
        <f t="shared" ref="S32:S35" si="48">IF($E32="","",IF(H32="○",VLOOKUP($E32,$M$1:$T$8,7),""))</f>
        <v/>
      </c>
      <c r="T32" s="23" t="str">
        <f t="shared" ref="T32:T35" si="49">IF($E32="","",IF(I32="○",VLOOKUP($E32,$M$1:$T$8,8),""))</f>
        <v/>
      </c>
      <c r="U32" s="19">
        <f t="shared" si="7"/>
        <v>0</v>
      </c>
    </row>
    <row r="33" spans="1:21" ht="20.25" customHeight="1">
      <c r="A33" s="4">
        <v>44225</v>
      </c>
      <c r="B33" s="44" t="s">
        <v>16</v>
      </c>
      <c r="C33" s="6">
        <v>0.375</v>
      </c>
      <c r="D33" s="6">
        <v>0.83333333333333337</v>
      </c>
      <c r="E33" s="31"/>
      <c r="F33" s="32"/>
      <c r="G33" s="33"/>
      <c r="H33" s="33"/>
      <c r="I33" s="33"/>
      <c r="M33" s="17" t="str">
        <f t="shared" si="43"/>
        <v/>
      </c>
      <c r="N33" s="23" t="str">
        <f>IF($E33="","",IF(AND($G$6="大学生等",F33=""),VLOOKUP($E33,$M$1:$T$8,2),""))</f>
        <v/>
      </c>
      <c r="O33" s="23" t="str">
        <f t="shared" si="44"/>
        <v/>
      </c>
      <c r="P33" s="23" t="str">
        <f t="shared" si="45"/>
        <v/>
      </c>
      <c r="Q33" s="23" t="str">
        <f t="shared" si="46"/>
        <v/>
      </c>
      <c r="R33" s="23" t="str">
        <f t="shared" si="47"/>
        <v/>
      </c>
      <c r="S33" s="23" t="str">
        <f t="shared" si="48"/>
        <v/>
      </c>
      <c r="T33" s="23" t="str">
        <f t="shared" si="49"/>
        <v/>
      </c>
      <c r="U33" s="19">
        <f t="shared" si="7"/>
        <v>0</v>
      </c>
    </row>
    <row r="34" spans="1:21" ht="20.25" customHeight="1">
      <c r="A34" s="4">
        <v>44226</v>
      </c>
      <c r="B34" s="44"/>
      <c r="C34" s="6">
        <v>0.35416666666666669</v>
      </c>
      <c r="D34" s="6">
        <v>0.83333333333333337</v>
      </c>
      <c r="E34" s="31"/>
      <c r="F34" s="32"/>
      <c r="G34" s="33"/>
      <c r="H34" s="33"/>
      <c r="I34" s="33"/>
      <c r="M34" s="17" t="str">
        <f t="shared" si="43"/>
        <v/>
      </c>
      <c r="N34" s="23" t="str">
        <f t="shared" ref="N34:N35" si="50">IF($E34="","",IF(AND($G$6="大学生等",F34=""),VLOOKUP($E34,$M$1:$T$8,2),""))</f>
        <v/>
      </c>
      <c r="O34" s="23" t="str">
        <f t="shared" si="44"/>
        <v/>
      </c>
      <c r="P34" s="23" t="str">
        <f t="shared" si="45"/>
        <v/>
      </c>
      <c r="Q34" s="23" t="str">
        <f t="shared" si="46"/>
        <v/>
      </c>
      <c r="R34" s="23" t="str">
        <f t="shared" si="47"/>
        <v/>
      </c>
      <c r="S34" s="23" t="str">
        <f t="shared" si="48"/>
        <v/>
      </c>
      <c r="T34" s="23" t="str">
        <f t="shared" si="49"/>
        <v/>
      </c>
      <c r="U34" s="19">
        <f t="shared" si="7"/>
        <v>0</v>
      </c>
    </row>
    <row r="35" spans="1:21" ht="20.25" customHeight="1">
      <c r="A35" s="4">
        <v>44227</v>
      </c>
      <c r="B35" s="44"/>
      <c r="C35" s="6">
        <v>0.35416666666666669</v>
      </c>
      <c r="D35" s="6">
        <v>0.65972222222222221</v>
      </c>
      <c r="E35" s="31"/>
      <c r="F35" s="32"/>
      <c r="G35" s="33"/>
      <c r="H35" s="33"/>
      <c r="I35" s="33"/>
      <c r="M35" s="17" t="str">
        <f t="shared" si="43"/>
        <v/>
      </c>
      <c r="N35" s="23" t="str">
        <f t="shared" si="50"/>
        <v/>
      </c>
      <c r="O35" s="23" t="str">
        <f t="shared" si="44"/>
        <v/>
      </c>
      <c r="P35" s="23" t="str">
        <f t="shared" si="45"/>
        <v/>
      </c>
      <c r="Q35" s="23" t="str">
        <f t="shared" si="46"/>
        <v/>
      </c>
      <c r="R35" s="23" t="str">
        <f t="shared" si="47"/>
        <v/>
      </c>
      <c r="S35" s="23" t="str">
        <f t="shared" si="48"/>
        <v/>
      </c>
      <c r="T35" s="23" t="str">
        <f t="shared" si="49"/>
        <v/>
      </c>
      <c r="U35" s="19">
        <f t="shared" si="7"/>
        <v>0</v>
      </c>
    </row>
    <row r="36" spans="1:21" ht="20.25" customHeight="1" thickBot="1"/>
    <row r="37" spans="1:21" ht="20.25" customHeight="1" thickBot="1">
      <c r="T37" s="54">
        <f>SUM(U13:U36)</f>
        <v>0</v>
      </c>
      <c r="U37" s="55"/>
    </row>
    <row r="38" spans="1:21" ht="20.25" customHeight="1">
      <c r="A38" s="48" t="s">
        <v>21</v>
      </c>
      <c r="B38" s="48"/>
      <c r="C38" s="5" t="s">
        <v>19</v>
      </c>
      <c r="D38" s="48" t="s">
        <v>20</v>
      </c>
      <c r="E38" s="48"/>
      <c r="F38" s="48"/>
      <c r="G38" s="48"/>
      <c r="H38" s="48"/>
      <c r="I38" s="48"/>
    </row>
    <row r="39" spans="1:21" ht="20.25" customHeight="1">
      <c r="A39" s="48"/>
      <c r="B39" s="48"/>
      <c r="C39" s="53"/>
      <c r="D39" s="52"/>
      <c r="E39" s="52"/>
      <c r="F39" s="52"/>
      <c r="G39" s="52"/>
      <c r="H39" s="52"/>
      <c r="I39" s="52"/>
    </row>
    <row r="40" spans="1:21" ht="20.25" customHeight="1">
      <c r="A40" s="48"/>
      <c r="B40" s="48"/>
      <c r="C40" s="53"/>
      <c r="D40" s="52"/>
      <c r="E40" s="52"/>
      <c r="F40" s="52"/>
      <c r="G40" s="52"/>
      <c r="H40" s="52"/>
      <c r="I40" s="52"/>
    </row>
    <row r="41" spans="1:21" ht="20.25" customHeight="1">
      <c r="A41" s="48"/>
      <c r="B41" s="48"/>
      <c r="C41" s="53"/>
      <c r="D41" s="52"/>
      <c r="E41" s="52"/>
      <c r="F41" s="52"/>
      <c r="G41" s="52"/>
      <c r="H41" s="52"/>
      <c r="I41" s="52"/>
    </row>
  </sheetData>
  <sheetProtection selectLockedCells="1"/>
  <mergeCells count="63">
    <mergeCell ref="R28:R29"/>
    <mergeCell ref="S28:S29"/>
    <mergeCell ref="T28:T29"/>
    <mergeCell ref="A19:I19"/>
    <mergeCell ref="U11:U12"/>
    <mergeCell ref="A3:A4"/>
    <mergeCell ref="B3:H4"/>
    <mergeCell ref="A6:A7"/>
    <mergeCell ref="B6:E7"/>
    <mergeCell ref="F6:F7"/>
    <mergeCell ref="G6:H7"/>
    <mergeCell ref="A9:A10"/>
    <mergeCell ref="B9:C10"/>
    <mergeCell ref="T37:U37"/>
    <mergeCell ref="R16:R17"/>
    <mergeCell ref="S16:S17"/>
    <mergeCell ref="T16:T17"/>
    <mergeCell ref="M16:M17"/>
    <mergeCell ref="N16:N17"/>
    <mergeCell ref="O16:O17"/>
    <mergeCell ref="P16:P17"/>
    <mergeCell ref="Q16:Q17"/>
    <mergeCell ref="M28:M29"/>
    <mergeCell ref="N28:N29"/>
    <mergeCell ref="O28:O29"/>
    <mergeCell ref="P28:P29"/>
    <mergeCell ref="Q28:Q29"/>
    <mergeCell ref="U16:U17"/>
    <mergeCell ref="U28:U29"/>
    <mergeCell ref="D39:I41"/>
    <mergeCell ref="C39:C41"/>
    <mergeCell ref="D38:I38"/>
    <mergeCell ref="A38:B41"/>
    <mergeCell ref="B33:B35"/>
    <mergeCell ref="A25:I25"/>
    <mergeCell ref="A31:I31"/>
    <mergeCell ref="A16:A17"/>
    <mergeCell ref="B17:B18"/>
    <mergeCell ref="B21:B22"/>
    <mergeCell ref="B23:B24"/>
    <mergeCell ref="B27:B28"/>
    <mergeCell ref="A28:A29"/>
    <mergeCell ref="E28:E29"/>
    <mergeCell ref="B29:B30"/>
    <mergeCell ref="F28:F29"/>
    <mergeCell ref="G28:G29"/>
    <mergeCell ref="H28:H29"/>
    <mergeCell ref="I28:I29"/>
    <mergeCell ref="E16:E17"/>
    <mergeCell ref="F16:F17"/>
    <mergeCell ref="R1:T1"/>
    <mergeCell ref="M1:M2"/>
    <mergeCell ref="B13:B16"/>
    <mergeCell ref="A1:I1"/>
    <mergeCell ref="N11:O11"/>
    <mergeCell ref="P11:Q11"/>
    <mergeCell ref="R11:T11"/>
    <mergeCell ref="G16:G17"/>
    <mergeCell ref="H16:H17"/>
    <mergeCell ref="I16:I17"/>
    <mergeCell ref="N1:O1"/>
    <mergeCell ref="P1:Q1"/>
    <mergeCell ref="M11:M12"/>
  </mergeCells>
  <phoneticPr fontId="2"/>
  <dataValidations count="4">
    <dataValidation type="list" allowBlank="1" showInputMessage="1" showErrorMessage="1" sqref="E13:E18 E32:E35 E20:E24 E26:E30">
      <formula1>$M$3:$M$8</formula1>
    </dataValidation>
    <dataValidation type="list" allowBlank="1" showInputMessage="1" showErrorMessage="1" sqref="C39">
      <formula1>"有,無"</formula1>
    </dataValidation>
    <dataValidation type="list" allowBlank="1" showInputMessage="1" showErrorMessage="1" sqref="G6">
      <formula1>"一般,大学生等"</formula1>
    </dataValidation>
    <dataValidation type="list" allowBlank="1" showInputMessage="1" showErrorMessage="1" sqref="F13:I18 F32:I35 F20:I24 F26:I30">
      <formula1>"　,○"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&amp;L【様式６】</oddHeader>
  </headerFooter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hokkaido</cp:lastModifiedBy>
  <cp:lastPrinted>2020-08-19T00:42:29Z</cp:lastPrinted>
  <dcterms:created xsi:type="dcterms:W3CDTF">2020-06-01T06:16:40Z</dcterms:created>
  <dcterms:modified xsi:type="dcterms:W3CDTF">2020-08-19T00:42:32Z</dcterms:modified>
</cp:coreProperties>
</file>